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10\"/>
    </mc:Choice>
  </mc:AlternateContent>
  <xr:revisionPtr revIDLastSave="0" documentId="13_ncr:1_{FC2302F8-1CFF-445C-938C-D4707A5F371E}" xr6:coauthVersionLast="47" xr6:coauthVersionMax="47" xr10:uidLastSave="{00000000-0000-0000-0000-000000000000}"/>
  <bookViews>
    <workbookView xWindow="14295" yWindow="0" windowWidth="14610" windowHeight="15585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quantity_age'!$A$1:$O$26</definedName>
    <definedName name="_xlnm.Print_Area" localSheetId="1">'2 - EURO_fuel'!$A$1:$Q$17</definedName>
    <definedName name="_xlnm.Print_Area" localSheetId="2">'3 - TOP_brands'!$A$1:$V$19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16" i="5"/>
  <c r="H15" i="5"/>
  <c r="H14" i="5"/>
  <c r="H13" i="5"/>
  <c r="H12" i="5"/>
  <c r="H11" i="5"/>
  <c r="H10" i="5"/>
  <c r="H9" i="5"/>
  <c r="H8" i="5"/>
  <c r="H16" i="4"/>
  <c r="H15" i="4"/>
  <c r="H14" i="4"/>
  <c r="H13" i="4"/>
  <c r="H12" i="4"/>
  <c r="H11" i="4"/>
  <c r="H9" i="4"/>
  <c r="H8" i="4"/>
  <c r="H7" i="4"/>
  <c r="N9" i="3"/>
  <c r="M9" i="3"/>
  <c r="K9" i="3"/>
  <c r="J9" i="3"/>
  <c r="I9" i="3"/>
  <c r="H9" i="3"/>
  <c r="G9" i="3"/>
  <c r="F9" i="3"/>
  <c r="E9" i="3"/>
  <c r="D9" i="3"/>
  <c r="C9" i="3"/>
  <c r="O8" i="3"/>
  <c r="O9" i="3" s="1"/>
  <c r="O7" i="3"/>
</calcChain>
</file>

<file path=xl/sharedStrings.xml><?xml version="1.0" encoding="utf-8"?>
<sst xmlns="http://schemas.openxmlformats.org/spreadsheetml/2006/main" count="67" uniqueCount="62">
  <si>
    <t>Mar</t>
  </si>
  <si>
    <t>Diesel</t>
  </si>
  <si>
    <t>LPG</t>
  </si>
  <si>
    <t>CNG/LNG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</si>
  <si>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</si>
  <si>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</si>
  <si>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</si>
  <si>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</si>
  <si>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</si>
  <si>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</si>
  <si>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</si>
  <si>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</si>
  <si>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</si>
  <si>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</si>
  <si>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</si>
  <si>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</si>
  <si>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</si>
  <si>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</si>
  <si>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</si>
  <si>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</si>
  <si>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</si>
  <si>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</si>
  <si>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</si>
  <si>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</si>
  <si>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</si>
  <si>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</si>
  <si>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</si>
  <si>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</si>
  <si>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</si>
  <si>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</si>
  <si>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</si>
  <si>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</si>
  <si>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</si>
  <si>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</si>
  <si>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</si>
  <si>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</si>
  <si>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</si>
  <si>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</si>
  <si>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</si>
  <si>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</si>
  <si>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</si>
  <si>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</si>
  <si>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</si>
  <si>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</si>
  <si>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</si>
  <si>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</si>
  <si>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Number of vehicles</t>
  </si>
  <si>
    <t>Share %</t>
  </si>
  <si>
    <t>&lt;=4 years</t>
  </si>
  <si>
    <t>&gt;4 years &amp;
&lt;=10 years</t>
  </si>
  <si>
    <t>&gt;10 years</t>
  </si>
  <si>
    <t>First Registrations of used Passenger Cars in Poland, 2024 - 2025
PZPM based on data from Centralna Ewidencja Pojazdow</t>
  </si>
  <si>
    <t>** based on registrations in 2025</t>
  </si>
  <si>
    <t>Age Structure Jan-Oct 2025</t>
  </si>
  <si>
    <t>403,6</t>
  </si>
  <si>
    <t>402,7</t>
  </si>
  <si>
    <t>300,0</t>
  </si>
  <si>
    <t>273,2</t>
  </si>
  <si>
    <t>47,3</t>
  </si>
  <si>
    <t>57,8</t>
  </si>
  <si>
    <t>January-October 2024</t>
  </si>
  <si>
    <t>January-October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</si>
</sst>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Nova"/>
      <family val="2"/>
    </font>
    <font>
      <b/>
      <sz val="10"/>
      <color rgb="FFFF0000"/>
      <name val="Arial Nova"/>
      <family val="2"/>
    </font>
    <font>
      <sz val="10"/>
      <name val="Arial Nova"/>
      <family val="2"/>
    </font>
    <font>
      <b/>
      <sz val="14"/>
      <name val="Arial Nova"/>
      <family val="2"/>
    </font>
    <font>
      <sz val="11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strike/>
      <sz val="10"/>
      <name val="Arial Nova"/>
      <family val="2"/>
    </font>
    <font>
      <sz val="14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165" fontId="4" fillId="0" borderId="11" xfId="3" applyNumberFormat="1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4" fillId="0" borderId="10" xfId="3" applyNumberFormat="1" applyFont="1" applyBorder="1" applyAlignment="1">
      <alignment horizontal="center" vertical="center"/>
    </xf>
    <xf numFmtId="10" fontId="6" fillId="0" borderId="0" xfId="0" applyNumberFormat="1" applyFont="1"/>
    <xf numFmtId="165" fontId="10" fillId="3" borderId="10" xfId="3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4" fillId="0" borderId="10" xfId="1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6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2" xfId="0" applyFont="1" applyBorder="1"/>
    <xf numFmtId="0" fontId="4" fillId="0" borderId="10" xfId="2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textRotation="90"/>
    </xf>
    <xf numFmtId="0" fontId="14" fillId="0" borderId="3" xfId="0" applyFont="1" applyBorder="1" applyAlignment="1">
      <alignment vertical="center" textRotation="90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5" fontId="14" fillId="0" borderId="0" xfId="4" applyNumberFormat="1" applyFont="1"/>
    <xf numFmtId="166" fontId="10" fillId="3" borderId="10" xfId="1" applyNumberFormat="1" applyFont="1" applyFill="1" applyBorder="1" applyAlignment="1">
      <alignment horizontal="center" vertical="center"/>
    </xf>
    <xf numFmtId="3" fontId="17" fillId="3" borderId="1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right" vertical="center" indent="1"/>
    </xf>
    <xf numFmtId="165" fontId="4" fillId="0" borderId="11" xfId="3" applyNumberFormat="1" applyFont="1" applyBorder="1" applyAlignment="1">
      <alignment horizontal="right" vertical="center" indent="1"/>
    </xf>
    <xf numFmtId="165" fontId="4" fillId="0" borderId="10" xfId="3" applyNumberFormat="1" applyFont="1" applyBorder="1" applyAlignment="1">
      <alignment horizontal="right" vertical="center" indent="1"/>
    </xf>
    <xf numFmtId="0" fontId="4" fillId="0" borderId="11" xfId="2" applyFont="1" applyBorder="1" applyAlignment="1">
      <alignment horizontal="right" vertical="center" indent="1"/>
    </xf>
    <xf numFmtId="3" fontId="10" fillId="3" borderId="10" xfId="0" applyNumberFormat="1" applyFont="1" applyFill="1" applyBorder="1" applyAlignment="1">
      <alignment horizontal="right" vertical="center" wrapText="1" indent="1"/>
    </xf>
    <xf numFmtId="165" fontId="4" fillId="3" borderId="11" xfId="3" applyNumberFormat="1" applyFont="1" applyFill="1" applyBorder="1" applyAlignment="1">
      <alignment horizontal="right" vertical="center" indent="1"/>
    </xf>
    <xf numFmtId="165" fontId="10" fillId="3" borderId="10" xfId="3" applyNumberFormat="1" applyFont="1" applyFill="1" applyBorder="1" applyAlignment="1">
      <alignment horizontal="right" vertical="center" wrapText="1" indent="1"/>
    </xf>
    <xf numFmtId="0" fontId="5" fillId="3" borderId="11" xfId="2" applyFont="1" applyFill="1" applyBorder="1" applyAlignment="1">
      <alignment horizontal="right" vertical="center" indent="1"/>
    </xf>
    <xf numFmtId="0" fontId="4" fillId="3" borderId="11" xfId="2" applyFont="1" applyFill="1" applyBorder="1" applyAlignment="1">
      <alignment horizontal="right" vertical="center" indent="1"/>
    </xf>
    <xf numFmtId="167" fontId="4" fillId="0" borderId="10" xfId="2" applyNumberFormat="1" applyFont="1" applyBorder="1" applyAlignment="1">
      <alignment horizontal="right" vertical="center" indent="1"/>
    </xf>
    <xf numFmtId="167" fontId="10" fillId="3" borderId="10" xfId="0" applyNumberFormat="1" applyFont="1" applyFill="1" applyBorder="1" applyAlignment="1">
      <alignment horizontal="right" vertical="center" wrapText="1" indent="1"/>
    </xf>
    <xf numFmtId="166" fontId="4" fillId="0" borderId="11" xfId="1" applyNumberFormat="1" applyFont="1" applyBorder="1" applyAlignment="1">
      <alignment vertical="center"/>
    </xf>
    <xf numFmtId="166" fontId="4" fillId="3" borderId="11" xfId="1" applyNumberFormat="1" applyFont="1" applyFill="1" applyBorder="1" applyAlignment="1">
      <alignment vertical="center"/>
    </xf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25259726179561992"/>
          <c:y val="6.458404103183490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  <c:pt idx="7">
                  <c:v>66914</c:v>
                </c:pt>
                <c:pt idx="8" formatCode="#,##0">
                  <c:v>73773</c:v>
                </c:pt>
                <c:pt idx="9">
                  <c:v>77057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2025 -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0.0%</c:formatCode>
                <c:ptCount val="3"/>
                <c:pt idx="0">
                  <c:v>0.10538288647456578</c:v>
                </c:pt>
                <c:pt idx="1">
                  <c:v>0.35056026016898445</c:v>
                </c:pt>
                <c:pt idx="2">
                  <c:v>0.54405685335644982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37479258235735158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First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registrations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- used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passenger cars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29321256319470135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TOP_brands'!$F$7</c:f>
              <c:strCache>
                <c:ptCount val="1"/>
                <c:pt idx="0">
                  <c:v>January-October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TOP_brands'!$F$8:$F$17</c:f>
              <c:numCache>
                <c:formatCode>_-* #\ ##0\ _z_ł_-;\-* #\ ##0\ _z_ł_-;_-* "-"??\ _z_ł_-;_-@_-</c:formatCode>
                <c:ptCount val="10"/>
                <c:pt idx="0">
                  <c:v>74193</c:v>
                </c:pt>
                <c:pt idx="1">
                  <c:v>71111</c:v>
                </c:pt>
                <c:pt idx="2">
                  <c:v>67900</c:v>
                </c:pt>
                <c:pt idx="3">
                  <c:v>61113</c:v>
                </c:pt>
                <c:pt idx="4">
                  <c:v>47976</c:v>
                </c:pt>
                <c:pt idx="5">
                  <c:v>35939</c:v>
                </c:pt>
                <c:pt idx="6">
                  <c:v>34675</c:v>
                </c:pt>
                <c:pt idx="7">
                  <c:v>32813</c:v>
                </c:pt>
                <c:pt idx="8">
                  <c:v>34736</c:v>
                </c:pt>
                <c:pt idx="9">
                  <c:v>28891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ser>
          <c:idx val="0"/>
          <c:order val="1"/>
          <c:tx>
            <c:strRef>
              <c:f>'3 - TOP_brands'!$G$7</c:f>
              <c:strCache>
                <c:ptCount val="1"/>
                <c:pt idx="0">
                  <c:v>January-October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TOP_brands'!$G$8:$G$17</c:f>
              <c:numCache>
                <c:formatCode>_-* #\ ##0\ _z_ł_-;\-* #\ ##0\ _z_ł_-;_-* "-"??\ _z_ł_-;_-@_-</c:formatCode>
                <c:ptCount val="10"/>
                <c:pt idx="0">
                  <c:v>69190</c:v>
                </c:pt>
                <c:pt idx="1">
                  <c:v>68074</c:v>
                </c:pt>
                <c:pt idx="2">
                  <c:v>64278</c:v>
                </c:pt>
                <c:pt idx="3">
                  <c:v>55115</c:v>
                </c:pt>
                <c:pt idx="4">
                  <c:v>46148</c:v>
                </c:pt>
                <c:pt idx="5">
                  <c:v>38066</c:v>
                </c:pt>
                <c:pt idx="6">
                  <c:v>35793</c:v>
                </c:pt>
                <c:pt idx="7">
                  <c:v>34706</c:v>
                </c:pt>
                <c:pt idx="8">
                  <c:v>31886</c:v>
                </c:pt>
                <c:pt idx="9">
                  <c:v>27059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8339489758261"/>
          <c:y val="0.94927060747841308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154781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258536</xdr:colOff>
      <xdr:row>25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3</xdr:col>
      <xdr:colOff>718306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81341</xdr:colOff>
      <xdr:row>3</xdr:row>
      <xdr:rowOff>40821</xdr:rowOff>
    </xdr:from>
    <xdr:to>
      <xdr:col>15</xdr:col>
      <xdr:colOff>206827</xdr:colOff>
      <xdr:row>15</xdr:row>
      <xdr:rowOff>296187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399163F-634B-19FE-EA83-DBB4DC07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802821"/>
          <a:ext cx="7133165" cy="4555223"/>
        </a:xfrm>
        <a:prstGeom prst="rect">
          <a:avLst/>
        </a:prstGeom>
      </xdr:spPr>
    </xdr:pic>
    <xdr:clientData/>
  </xdr:twoCellAnchor>
  <xdr:twoCellAnchor editAs="oneCell">
    <xdr:from>
      <xdr:col>8</xdr:col>
      <xdr:colOff>81341</xdr:colOff>
      <xdr:row>1</xdr:row>
      <xdr:rowOff>312963</xdr:rowOff>
    </xdr:from>
    <xdr:to>
      <xdr:col>16</xdr:col>
      <xdr:colOff>233741</xdr:colOff>
      <xdr:row>16</xdr:row>
      <xdr:rowOff>214543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DC79AFA-E0FC-4F66-8AF6-0CE62E81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653142"/>
          <a:ext cx="7772400" cy="4963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41275</xdr:rowOff>
    </xdr:from>
    <xdr:to>
      <xdr:col>4</xdr:col>
      <xdr:colOff>971550</xdr:colOff>
      <xdr:row>3</xdr:row>
      <xdr:rowOff>107950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275"/>
          <a:ext cx="2282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5</xdr:row>
      <xdr:rowOff>31749</xdr:rowOff>
    </xdr:from>
    <xdr:to>
      <xdr:col>20</xdr:col>
      <xdr:colOff>190501</xdr:colOff>
      <xdr:row>17</xdr:row>
      <xdr:rowOff>114299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7"/>
  <sheetViews>
    <sheetView showGridLines="0" tabSelected="1" zoomScale="60" zoomScaleNormal="60" zoomScalePageLayoutView="55" workbookViewId="0">
      <selection activeCell="A3" sqref="A3"/>
    </sheetView>
  </sheetViews>
  <sheetFormatPr defaultColWidth="9.140625" defaultRowHeight="12.75" x14ac:dyDescent="0.2"/>
  <cols>
    <col min="1" max="1" width="2.7109375" style="4" customWidth="1"/>
    <col min="2" max="2" width="16.7109375" style="4" customWidth="1"/>
    <col min="3" max="14" width="15.140625" style="4" customWidth="1"/>
    <col min="15" max="15" width="14.42578125" style="4" bestFit="1" customWidth="1"/>
    <col min="16" max="16" width="9.140625" style="4"/>
    <col min="17" max="18" width="9.140625" style="16" customWidth="1"/>
    <col min="19" max="21" width="9.140625" style="17" customWidth="1"/>
    <col min="22" max="16384" width="9.140625" style="4"/>
  </cols>
  <sheetData>
    <row r="1" spans="2:18" ht="26.25" customHeight="1" x14ac:dyDescent="0.2"/>
    <row r="2" spans="2:18" ht="26.25" customHeight="1" x14ac:dyDescent="0.2">
      <c r="O2" s="18"/>
    </row>
    <row r="3" spans="2:18" ht="12" customHeight="1" x14ac:dyDescent="0.2">
      <c r="O3" s="18"/>
    </row>
    <row r="4" spans="2:18" ht="43.5" customHeight="1" x14ac:dyDescent="0.2">
      <c r="B4" s="36" t="s">
        <v>51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18" ht="18.75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2:18" ht="26.25" customHeight="1" thickBot="1" x14ac:dyDescent="0.25">
      <c r="B6" s="8"/>
      <c r="C6" s="8" t="s">
        <v>32</v>
      </c>
      <c r="D6" s="8" t="s">
        <v>33</v>
      </c>
      <c r="E6" s="8" t="s">
        <v>0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8" t="s">
        <v>40</v>
      </c>
      <c r="M6" s="8" t="s">
        <v>41</v>
      </c>
      <c r="N6" s="8" t="s">
        <v>42</v>
      </c>
      <c r="O6" s="8" t="s">
        <v>43</v>
      </c>
      <c r="Q6" s="20"/>
      <c r="R6" s="20"/>
    </row>
    <row r="7" spans="2:18" ht="26.25" customHeight="1" thickBot="1" x14ac:dyDescent="0.25">
      <c r="B7" s="8">
        <v>2024</v>
      </c>
      <c r="C7" s="21">
        <v>66186</v>
      </c>
      <c r="D7" s="2">
        <v>72408</v>
      </c>
      <c r="E7" s="21">
        <v>77918</v>
      </c>
      <c r="F7" s="2">
        <v>79087</v>
      </c>
      <c r="G7" s="21">
        <v>72082</v>
      </c>
      <c r="H7" s="2">
        <v>71814</v>
      </c>
      <c r="I7" s="21">
        <v>79987</v>
      </c>
      <c r="J7" s="2">
        <v>72310</v>
      </c>
      <c r="K7" s="21">
        <v>74241</v>
      </c>
      <c r="L7" s="2">
        <v>84992</v>
      </c>
      <c r="M7" s="21">
        <v>66966</v>
      </c>
      <c r="N7" s="2">
        <v>64519</v>
      </c>
      <c r="O7" s="21">
        <f>SUM(C7:N7)</f>
        <v>882510</v>
      </c>
      <c r="Q7" s="22"/>
      <c r="R7" s="22"/>
    </row>
    <row r="8" spans="2:18" ht="26.25" customHeight="1" thickBot="1" x14ac:dyDescent="0.25">
      <c r="B8" s="8">
        <v>2025</v>
      </c>
      <c r="C8" s="34">
        <v>69287</v>
      </c>
      <c r="D8" s="3">
        <v>69649</v>
      </c>
      <c r="E8" s="34">
        <v>77652</v>
      </c>
      <c r="F8" s="3">
        <v>79122</v>
      </c>
      <c r="G8" s="34">
        <v>72653</v>
      </c>
      <c r="H8" s="3">
        <v>69240</v>
      </c>
      <c r="I8" s="34">
        <v>78331</v>
      </c>
      <c r="J8" s="3">
        <v>66914</v>
      </c>
      <c r="K8" s="35">
        <v>73773</v>
      </c>
      <c r="L8" s="3">
        <v>77057</v>
      </c>
      <c r="M8" s="34"/>
      <c r="N8" s="3"/>
      <c r="O8" s="34">
        <f>SUM(C8:N8)</f>
        <v>733678</v>
      </c>
      <c r="Q8" s="22"/>
      <c r="R8" s="22"/>
    </row>
    <row r="9" spans="2:18" ht="26.25" customHeight="1" thickBot="1" x14ac:dyDescent="0.25">
      <c r="B9" s="8" t="s">
        <v>44</v>
      </c>
      <c r="C9" s="9">
        <f>+C8/C7-1</f>
        <v>4.6852808751095321E-2</v>
      </c>
      <c r="D9" s="1">
        <f>IF(D8="","",+D8/D7-1)</f>
        <v>-3.8103524472434036E-2</v>
      </c>
      <c r="E9" s="9">
        <f t="shared" ref="E9:N9" si="0">IF(E8="","",+E8/E7-1)</f>
        <v>-3.4138453245720068E-3</v>
      </c>
      <c r="F9" s="1">
        <f t="shared" si="0"/>
        <v>4.4255060882325559E-4</v>
      </c>
      <c r="G9" s="9">
        <f>IF(G8="","",+G8/G7-1)</f>
        <v>7.92153380871774E-3</v>
      </c>
      <c r="H9" s="1">
        <f t="shared" si="0"/>
        <v>-3.5842593366195996E-2</v>
      </c>
      <c r="I9" s="9">
        <f t="shared" si="0"/>
        <v>-2.0703364296698168E-2</v>
      </c>
      <c r="J9" s="1">
        <f t="shared" si="0"/>
        <v>-7.4623150324989673E-2</v>
      </c>
      <c r="K9" s="9">
        <f t="shared" si="0"/>
        <v>-6.3037943993211609E-3</v>
      </c>
      <c r="L9" s="1">
        <v>-9.3361728162650648E-2</v>
      </c>
      <c r="M9" s="9" t="str">
        <f t="shared" si="0"/>
        <v/>
      </c>
      <c r="N9" s="1" t="str">
        <f t="shared" si="0"/>
        <v/>
      </c>
      <c r="O9" s="9">
        <f ca="1">+O8/SUM(OFFSET(C7,0,0,,COUNTA(C8:N8)))-1</f>
        <v>-2.3097766385939189E-2</v>
      </c>
    </row>
    <row r="10" spans="2:18" ht="26.25" customHeight="1" x14ac:dyDescent="0.2">
      <c r="D10" s="23"/>
      <c r="P10" s="23"/>
    </row>
    <row r="11" spans="2:18" ht="26.25" customHeight="1" x14ac:dyDescent="0.2">
      <c r="K11" s="37" t="s">
        <v>53</v>
      </c>
      <c r="L11" s="38"/>
      <c r="M11" s="38"/>
      <c r="O11" s="16"/>
    </row>
    <row r="12" spans="2:18" ht="26.25" customHeight="1" thickBot="1" x14ac:dyDescent="0.25">
      <c r="K12" s="8"/>
      <c r="L12" s="8" t="s">
        <v>46</v>
      </c>
      <c r="M12" s="8" t="s">
        <v>47</v>
      </c>
      <c r="O12" s="16"/>
    </row>
    <row r="13" spans="2:18" ht="26.25" customHeight="1" thickBot="1" x14ac:dyDescent="0.25">
      <c r="K13" s="8" t="s">
        <v>48</v>
      </c>
      <c r="L13" s="2">
        <v>77317</v>
      </c>
      <c r="M13" s="9">
        <v>0.10538288647456578</v>
      </c>
      <c r="O13" s="16"/>
    </row>
    <row r="14" spans="2:18" ht="26.25" customHeight="1" thickBot="1" x14ac:dyDescent="0.25">
      <c r="K14" s="8" t="s">
        <v>49</v>
      </c>
      <c r="L14" s="3">
        <v>257198</v>
      </c>
      <c r="M14" s="11">
        <v>0.35056026016898445</v>
      </c>
      <c r="O14" s="16"/>
    </row>
    <row r="15" spans="2:18" ht="26.25" customHeight="1" thickBot="1" x14ac:dyDescent="0.25">
      <c r="K15" s="8" t="s">
        <v>50</v>
      </c>
      <c r="L15" s="2">
        <v>399162</v>
      </c>
      <c r="M15" s="9">
        <v>0.54405685335644982</v>
      </c>
      <c r="O15" s="16"/>
    </row>
    <row r="16" spans="2:18" ht="26.25" customHeight="1" thickBot="1" x14ac:dyDescent="0.25">
      <c r="K16" s="8" t="s">
        <v>43</v>
      </c>
      <c r="L16" s="3">
        <v>733677</v>
      </c>
      <c r="M16" s="11">
        <v>1</v>
      </c>
      <c r="O16" s="16"/>
    </row>
    <row r="17" spans="2:15" ht="26.25" customHeight="1" x14ac:dyDescent="0.2">
      <c r="O17" s="16"/>
    </row>
    <row r="18" spans="2:15" ht="26.25" customHeight="1" x14ac:dyDescent="0.2">
      <c r="O18" s="16"/>
    </row>
    <row r="19" spans="2:15" ht="26.25" customHeight="1" x14ac:dyDescent="0.2">
      <c r="O19" s="16"/>
    </row>
    <row r="20" spans="2:15" ht="26.25" customHeight="1" x14ac:dyDescent="0.2">
      <c r="O20" s="16"/>
    </row>
    <row r="21" spans="2:15" ht="26.25" customHeight="1" x14ac:dyDescent="0.2">
      <c r="O21" s="16"/>
    </row>
    <row r="22" spans="2:15" ht="26.25" customHeight="1" x14ac:dyDescent="0.2">
      <c r="O22" s="16"/>
    </row>
    <row r="23" spans="2:15" ht="26.25" customHeight="1" x14ac:dyDescent="0.2">
      <c r="O23" s="16"/>
    </row>
    <row r="24" spans="2:15" ht="26.25" customHeight="1" x14ac:dyDescent="0.2">
      <c r="O24" s="16"/>
    </row>
    <row r="25" spans="2:15" ht="26.25" customHeight="1" x14ac:dyDescent="0.2">
      <c r="O25" s="16"/>
    </row>
    <row r="26" spans="2:15" ht="26.25" customHeight="1" x14ac:dyDescent="0.2">
      <c r="B26" s="4" t="s">
        <v>45</v>
      </c>
      <c r="O26" s="16"/>
    </row>
    <row r="27" spans="2:15" ht="26.25" customHeight="1" x14ac:dyDescent="0.2">
      <c r="K27" s="15"/>
      <c r="L27" s="15"/>
      <c r="M27" s="15"/>
      <c r="N27" s="15"/>
      <c r="O27" s="24"/>
    </row>
  </sheetData>
  <mergeCells count="2">
    <mergeCell ref="B4:O4"/>
    <mergeCell ref="K11:M11"/>
  </mergeCells>
  <phoneticPr fontId="0" type="noConversion"/>
  <conditionalFormatting sqref="C9:O9">
    <cfRule type="cellIs" dxfId="5" priority="1" operator="lessThan">
      <formula>0</formula>
    </cfRule>
  </conditionalFormatting>
  <printOptions horizontalCentered="1" verticalCentered="1"/>
  <pageMargins left="0.70866141732283472" right="0.70866141732283472" top="0" bottom="1.7322834645669292" header="0.31496062992125984" footer="0.31496062992125984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/>
  </sheetPr>
  <dimension ref="B1:S31"/>
  <sheetViews>
    <sheetView showGridLines="0" zoomScale="60" zoomScaleNormal="60" zoomScalePageLayoutView="55" workbookViewId="0">
      <selection activeCell="A2" sqref="A2"/>
    </sheetView>
  </sheetViews>
  <sheetFormatPr defaultColWidth="9.140625" defaultRowHeight="12.75" x14ac:dyDescent="0.2"/>
  <cols>
    <col min="1" max="1" width="2.7109375" style="4" customWidth="1"/>
    <col min="2" max="2" width="13.85546875" style="4" bestFit="1" customWidth="1"/>
    <col min="3" max="3" width="12" style="4" customWidth="1"/>
    <col min="4" max="8" width="11.28515625" style="4" customWidth="1"/>
    <col min="9" max="14" width="15.140625" style="4" customWidth="1"/>
    <col min="15" max="15" width="14.42578125" style="4" bestFit="1" customWidth="1"/>
    <col min="16" max="16384" width="9.140625" style="4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6" customFormat="1" ht="43.5" customHeight="1" x14ac:dyDescent="0.2">
      <c r="B4" s="36" t="s">
        <v>19</v>
      </c>
      <c r="C4" s="36"/>
      <c r="D4" s="36"/>
      <c r="E4" s="36"/>
      <c r="F4" s="36"/>
      <c r="G4" s="36"/>
      <c r="H4" s="36"/>
      <c r="I4" s="5"/>
      <c r="J4" s="5"/>
      <c r="K4" s="5"/>
      <c r="L4" s="5"/>
      <c r="M4" s="5"/>
      <c r="N4" s="5"/>
      <c r="O4" s="5"/>
      <c r="P4" s="5"/>
      <c r="Q4" s="5"/>
    </row>
    <row r="5" spans="2:19" s="6" customFormat="1" ht="26.25" customHeight="1" x14ac:dyDescent="0.2">
      <c r="B5" s="39" t="s">
        <v>31</v>
      </c>
      <c r="C5" s="41" t="s">
        <v>60</v>
      </c>
      <c r="D5" s="42"/>
      <c r="E5" s="41" t="s">
        <v>61</v>
      </c>
      <c r="F5" s="42"/>
      <c r="G5" s="39" t="s">
        <v>22</v>
      </c>
      <c r="H5" s="43" t="s">
        <v>23</v>
      </c>
    </row>
    <row r="6" spans="2:19" s="6" customFormat="1" ht="26.25" customHeight="1" thickBot="1" x14ac:dyDescent="0.25">
      <c r="B6" s="40"/>
      <c r="C6" s="8" t="s">
        <v>21</v>
      </c>
      <c r="D6" s="8" t="s">
        <v>20</v>
      </c>
      <c r="E6" s="8" t="s">
        <v>21</v>
      </c>
      <c r="F6" s="8" t="s">
        <v>20</v>
      </c>
      <c r="G6" s="40"/>
      <c r="H6" s="41"/>
    </row>
    <row r="7" spans="2:19" ht="26.25" customHeight="1" thickBot="1" x14ac:dyDescent="0.25">
      <c r="B7" s="8" t="s">
        <v>24</v>
      </c>
      <c r="C7" s="44" t="s">
        <v>54</v>
      </c>
      <c r="D7" s="45">
        <v>0.53745807329566864</v>
      </c>
      <c r="E7" s="44" t="s">
        <v>55</v>
      </c>
      <c r="F7" s="45">
        <v>0.54886414593888044</v>
      </c>
      <c r="G7" s="46">
        <v>-2.3511165945723222E-3</v>
      </c>
      <c r="H7" s="47" t="str">
        <f>TEXT(ROUND((F7-D7)*100,1),"+0,0;-0,0") &amp; " pp"</f>
        <v>+1,1 pp</v>
      </c>
      <c r="M7" s="10"/>
    </row>
    <row r="8" spans="2:19" ht="26.25" customHeight="1" thickBot="1" x14ac:dyDescent="0.25">
      <c r="B8" s="8" t="s">
        <v>1</v>
      </c>
      <c r="C8" s="48" t="s">
        <v>56</v>
      </c>
      <c r="D8" s="49">
        <v>0.39950573425493302</v>
      </c>
      <c r="E8" s="48" t="s">
        <v>57</v>
      </c>
      <c r="F8" s="49">
        <v>0.3723205170667746</v>
      </c>
      <c r="G8" s="50">
        <v>-8.9559849883679821E-2</v>
      </c>
      <c r="H8" s="51" t="str">
        <f>TEXT(ROUND((F8-D8)*100,1),"+0,0;-0,0") &amp; " pp"</f>
        <v>-2,7 pp</v>
      </c>
      <c r="J8" s="10"/>
      <c r="M8" s="10"/>
      <c r="S8" s="12"/>
    </row>
    <row r="9" spans="2:19" ht="26.25" customHeight="1" thickBot="1" x14ac:dyDescent="0.25">
      <c r="B9" s="8" t="s">
        <v>25</v>
      </c>
      <c r="C9" s="44" t="s">
        <v>58</v>
      </c>
      <c r="D9" s="45">
        <v>6.3036192449398287E-2</v>
      </c>
      <c r="E9" s="44" t="s">
        <v>59</v>
      </c>
      <c r="F9" s="45">
        <v>7.8815336994344953E-2</v>
      </c>
      <c r="G9" s="46">
        <v>0.22145708793646102</v>
      </c>
      <c r="H9" s="47" t="str">
        <f>TEXT(ROUND((F9-D9)*100,1),"+0,0;-0,0") &amp; " pp"</f>
        <v>+1,6 pp</v>
      </c>
      <c r="J9" s="10"/>
      <c r="M9" s="10"/>
    </row>
    <row r="10" spans="2:19" ht="26.25" customHeight="1" thickBot="1" x14ac:dyDescent="0.25">
      <c r="B10" s="8" t="s">
        <v>26</v>
      </c>
      <c r="C10" s="48"/>
      <c r="D10" s="49"/>
      <c r="E10" s="48"/>
      <c r="F10" s="49"/>
      <c r="G10" s="50"/>
      <c r="H10" s="52"/>
      <c r="J10" s="10"/>
      <c r="M10" s="10"/>
    </row>
    <row r="11" spans="2:19" ht="26.25" customHeight="1" thickBot="1" x14ac:dyDescent="0.25">
      <c r="B11" s="8" t="s">
        <v>27</v>
      </c>
      <c r="C11" s="53">
        <v>4.3609999999999998</v>
      </c>
      <c r="D11" s="45">
        <v>5.8068235836130667E-3</v>
      </c>
      <c r="E11" s="53">
        <v>5.45</v>
      </c>
      <c r="F11" s="45">
        <v>7.4283369929819256E-3</v>
      </c>
      <c r="G11" s="46">
        <v>0.2497133684934647</v>
      </c>
      <c r="H11" s="47" t="str">
        <f t="shared" ref="H11:H16" si="0">TEXT(ROUND((F11-D11)*100,1),"+0,0;-0,0") &amp; " pp"</f>
        <v>+0,2 pp</v>
      </c>
      <c r="J11" s="10"/>
      <c r="M11" s="10"/>
    </row>
    <row r="12" spans="2:19" ht="26.25" customHeight="1" thickBot="1" x14ac:dyDescent="0.25">
      <c r="B12" s="8" t="s">
        <v>28</v>
      </c>
      <c r="C12" s="54">
        <v>28.484999999999999</v>
      </c>
      <c r="D12" s="49">
        <v>3.7928770873473565E-2</v>
      </c>
      <c r="E12" s="54">
        <v>34.664999999999999</v>
      </c>
      <c r="F12" s="49">
        <v>4.7248312268205216E-2</v>
      </c>
      <c r="G12" s="50">
        <v>0.21695629278567674</v>
      </c>
      <c r="H12" s="52" t="str">
        <f t="shared" si="0"/>
        <v>+0,9 pp</v>
      </c>
      <c r="J12" s="10"/>
      <c r="M12" s="10"/>
    </row>
    <row r="13" spans="2:19" ht="26.25" customHeight="1" thickBot="1" x14ac:dyDescent="0.25">
      <c r="B13" s="8" t="s">
        <v>29</v>
      </c>
      <c r="C13" s="53">
        <v>5.7279999999999998</v>
      </c>
      <c r="D13" s="45">
        <v>7.6270317557751996E-3</v>
      </c>
      <c r="E13" s="53">
        <v>9.5630000000000006</v>
      </c>
      <c r="F13" s="45">
        <v>1.3034346176859845E-2</v>
      </c>
      <c r="G13" s="46">
        <v>0.6695181564245809</v>
      </c>
      <c r="H13" s="47" t="str">
        <f t="shared" si="0"/>
        <v>+0,5 pp</v>
      </c>
    </row>
    <row r="14" spans="2:19" ht="26.25" customHeight="1" thickBot="1" x14ac:dyDescent="0.25">
      <c r="B14" s="8" t="s">
        <v>2</v>
      </c>
      <c r="C14" s="54">
        <v>8.2759999999999998</v>
      </c>
      <c r="D14" s="49">
        <v>1.1019782613616542E-2</v>
      </c>
      <c r="E14" s="54">
        <v>7.4</v>
      </c>
      <c r="F14" s="49">
        <v>1.0086182339094724E-2</v>
      </c>
      <c r="G14" s="50">
        <v>-0.10584823586273562</v>
      </c>
      <c r="H14" s="51" t="str">
        <f>TEXT(ROUND((F14-D14)*100,1),"+0,0;-0,0") &amp; " pp"</f>
        <v>-0,1 pp</v>
      </c>
    </row>
    <row r="15" spans="2:19" ht="26.25" customHeight="1" thickBot="1" x14ac:dyDescent="0.25">
      <c r="B15" s="8" t="s">
        <v>3</v>
      </c>
      <c r="C15" s="53">
        <v>0.24000000000000002</v>
      </c>
      <c r="D15" s="45">
        <v>3.1956836965538546E-4</v>
      </c>
      <c r="E15" s="53">
        <v>0.26100000000000001</v>
      </c>
      <c r="F15" s="45">
        <v>3.557423770950977E-4</v>
      </c>
      <c r="G15" s="46">
        <v>8.7499999999999911E-2</v>
      </c>
      <c r="H15" s="47" t="str">
        <f t="shared" si="0"/>
        <v>+0,0 pp</v>
      </c>
    </row>
    <row r="16" spans="2:19" ht="26.25" customHeight="1" thickBot="1" x14ac:dyDescent="0.25">
      <c r="B16" s="8" t="s">
        <v>30</v>
      </c>
      <c r="C16" s="54">
        <v>0.251</v>
      </c>
      <c r="D16" s="49">
        <v>3.3421525326460255E-4</v>
      </c>
      <c r="E16" s="54">
        <v>0.48599999999999999</v>
      </c>
      <c r="F16" s="49">
        <v>6.6241684010814872E-4</v>
      </c>
      <c r="G16" s="50">
        <v>0.93625498007968133</v>
      </c>
      <c r="H16" s="52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3"/>
    </row>
    <row r="31" spans="2:11" ht="18" x14ac:dyDescent="0.2">
      <c r="B31" s="14"/>
      <c r="C31" s="15"/>
      <c r="D31" s="15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2" priority="1" operator="lessThan">
      <formula>0</formula>
    </cfRule>
  </conditionalFormatting>
  <printOptions horizontalCentered="1" verticalCentered="1"/>
  <pageMargins left="0.70866141732283472" right="0.70866141732283472" top="0" bottom="2.3228346456692917" header="0" footer="0.31496062992125984"/>
  <pageSetup paperSize="9" scale="5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6:K35"/>
  <sheetViews>
    <sheetView showGridLines="0" zoomScale="70" zoomScaleNormal="70" zoomScaleSheetLayoutView="70" workbookViewId="0">
      <selection activeCell="A2" sqref="A2"/>
    </sheetView>
  </sheetViews>
  <sheetFormatPr defaultColWidth="9.140625" defaultRowHeight="12.75" x14ac:dyDescent="0.2"/>
  <cols>
    <col min="1" max="3" width="5.5703125" style="4" customWidth="1"/>
    <col min="4" max="4" width="5.28515625" style="4" customWidth="1"/>
    <col min="5" max="8" width="20.7109375" style="4" customWidth="1"/>
    <col min="9" max="9" width="12.140625" style="4" customWidth="1"/>
    <col min="10" max="16384" width="9.140625" style="4"/>
  </cols>
  <sheetData>
    <row r="6" spans="4:10" ht="33.75" customHeight="1" x14ac:dyDescent="0.2">
      <c r="D6" s="36" t="s">
        <v>14</v>
      </c>
      <c r="E6" s="36"/>
      <c r="F6" s="36"/>
      <c r="G6" s="36"/>
      <c r="H6" s="36"/>
      <c r="I6" s="25"/>
      <c r="J6" s="25"/>
    </row>
    <row r="7" spans="4:10" ht="30" customHeight="1" thickBot="1" x14ac:dyDescent="0.25">
      <c r="D7" s="7" t="s">
        <v>16</v>
      </c>
      <c r="E7" s="7" t="s">
        <v>15</v>
      </c>
      <c r="F7" s="7" t="s">
        <v>60</v>
      </c>
      <c r="G7" s="7" t="s">
        <v>61</v>
      </c>
      <c r="H7" s="7" t="s">
        <v>17</v>
      </c>
      <c r="I7" s="26"/>
    </row>
    <row r="8" spans="4:10" ht="30" customHeight="1" thickBot="1" x14ac:dyDescent="0.25">
      <c r="D8" s="8">
        <v>1</v>
      </c>
      <c r="E8" s="27" t="s">
        <v>4</v>
      </c>
      <c r="F8" s="55">
        <v>74193</v>
      </c>
      <c r="G8" s="55">
        <v>69190</v>
      </c>
      <c r="H8" s="9">
        <f t="shared" ref="H8:H17" si="0">G8/F8-1</f>
        <v>-6.7432237542625284E-2</v>
      </c>
    </row>
    <row r="9" spans="4:10" ht="30" customHeight="1" thickBot="1" x14ac:dyDescent="0.25">
      <c r="D9" s="8">
        <v>2</v>
      </c>
      <c r="E9" s="28" t="s">
        <v>5</v>
      </c>
      <c r="F9" s="56">
        <v>71111</v>
      </c>
      <c r="G9" s="56">
        <v>68074</v>
      </c>
      <c r="H9" s="11">
        <f t="shared" si="0"/>
        <v>-4.2707879231061341E-2</v>
      </c>
    </row>
    <row r="10" spans="4:10" ht="30" customHeight="1" thickBot="1" x14ac:dyDescent="0.25">
      <c r="D10" s="8">
        <v>3</v>
      </c>
      <c r="E10" s="27" t="s">
        <v>6</v>
      </c>
      <c r="F10" s="55">
        <v>67900</v>
      </c>
      <c r="G10" s="55">
        <v>64278</v>
      </c>
      <c r="H10" s="9">
        <f t="shared" si="0"/>
        <v>-5.3343151693667212E-2</v>
      </c>
    </row>
    <row r="11" spans="4:10" ht="30" customHeight="1" thickBot="1" x14ac:dyDescent="0.25">
      <c r="D11" s="8">
        <v>4</v>
      </c>
      <c r="E11" s="28" t="s">
        <v>7</v>
      </c>
      <c r="F11" s="56">
        <v>61113</v>
      </c>
      <c r="G11" s="56">
        <v>55115</v>
      </c>
      <c r="H11" s="11">
        <f t="shared" si="0"/>
        <v>-9.8146057303683309E-2</v>
      </c>
    </row>
    <row r="12" spans="4:10" ht="30" customHeight="1" thickBot="1" x14ac:dyDescent="0.25">
      <c r="D12" s="8">
        <v>5</v>
      </c>
      <c r="E12" s="27" t="s">
        <v>8</v>
      </c>
      <c r="F12" s="55">
        <v>47976</v>
      </c>
      <c r="G12" s="55">
        <v>46148</v>
      </c>
      <c r="H12" s="9">
        <f t="shared" si="0"/>
        <v>-3.8102384525596111E-2</v>
      </c>
    </row>
    <row r="13" spans="4:10" ht="30" customHeight="1" thickBot="1" x14ac:dyDescent="0.25">
      <c r="D13" s="8">
        <v>6</v>
      </c>
      <c r="E13" s="28" t="s">
        <v>9</v>
      </c>
      <c r="F13" s="56">
        <v>35939</v>
      </c>
      <c r="G13" s="56">
        <v>38066</v>
      </c>
      <c r="H13" s="11">
        <f t="shared" si="0"/>
        <v>5.9183616683825324E-2</v>
      </c>
    </row>
    <row r="14" spans="4:10" ht="30" customHeight="1" thickBot="1" x14ac:dyDescent="0.25">
      <c r="D14" s="8">
        <v>7</v>
      </c>
      <c r="E14" s="27" t="s">
        <v>11</v>
      </c>
      <c r="F14" s="55">
        <v>34675</v>
      </c>
      <c r="G14" s="55">
        <v>35793</v>
      </c>
      <c r="H14" s="9">
        <f t="shared" si="0"/>
        <v>3.2242249459264682E-2</v>
      </c>
    </row>
    <row r="15" spans="4:10" ht="30" customHeight="1" thickBot="1" x14ac:dyDescent="0.25">
      <c r="D15" s="8">
        <v>8</v>
      </c>
      <c r="E15" s="28" t="s">
        <v>12</v>
      </c>
      <c r="F15" s="56">
        <v>32813</v>
      </c>
      <c r="G15" s="56">
        <v>34706</v>
      </c>
      <c r="H15" s="11">
        <f t="shared" si="0"/>
        <v>5.7690549477341202E-2</v>
      </c>
    </row>
    <row r="16" spans="4:10" ht="30" customHeight="1" thickBot="1" x14ac:dyDescent="0.25">
      <c r="D16" s="8">
        <v>9</v>
      </c>
      <c r="E16" s="27" t="s">
        <v>10</v>
      </c>
      <c r="F16" s="55">
        <v>34736</v>
      </c>
      <c r="G16" s="55">
        <v>31886</v>
      </c>
      <c r="H16" s="9">
        <f t="shared" si="0"/>
        <v>-8.2047443574389645E-2</v>
      </c>
    </row>
    <row r="17" spans="1:11" ht="30" customHeight="1" thickBot="1" x14ac:dyDescent="0.25">
      <c r="A17" s="29"/>
      <c r="B17" s="29"/>
      <c r="C17" s="30"/>
      <c r="D17" s="8">
        <v>10</v>
      </c>
      <c r="E17" s="28" t="s">
        <v>13</v>
      </c>
      <c r="F17" s="56">
        <v>28891</v>
      </c>
      <c r="G17" s="56">
        <v>27059</v>
      </c>
      <c r="H17" s="11">
        <f t="shared" si="0"/>
        <v>-6.3410750752829648E-2</v>
      </c>
    </row>
    <row r="18" spans="1:11" x14ac:dyDescent="0.2">
      <c r="D18" s="31" t="s">
        <v>18</v>
      </c>
    </row>
    <row r="19" spans="1:11" x14ac:dyDescent="0.2">
      <c r="D19" s="32" t="s">
        <v>52</v>
      </c>
      <c r="K19" s="33"/>
    </row>
    <row r="20" spans="1:11" x14ac:dyDescent="0.2">
      <c r="K20" s="33"/>
    </row>
    <row r="21" spans="1:11" ht="24" customHeight="1" x14ac:dyDescent="0.2">
      <c r="K21" s="33"/>
    </row>
    <row r="22" spans="1:11" ht="24" customHeight="1" x14ac:dyDescent="0.2">
      <c r="K22" s="33"/>
    </row>
    <row r="23" spans="1:11" ht="24" customHeight="1" x14ac:dyDescent="0.2">
      <c r="K23" s="33"/>
    </row>
    <row r="24" spans="1:11" ht="24" customHeight="1" x14ac:dyDescent="0.2">
      <c r="K24" s="33"/>
    </row>
    <row r="25" spans="1:11" ht="24" customHeight="1" x14ac:dyDescent="0.2">
      <c r="K25" s="33"/>
    </row>
    <row r="26" spans="1:11" ht="24" customHeight="1" x14ac:dyDescent="0.2">
      <c r="K26" s="33"/>
    </row>
    <row r="27" spans="1:11" ht="24" customHeight="1" x14ac:dyDescent="0.2">
      <c r="K27" s="33"/>
    </row>
    <row r="28" spans="1:11" ht="24" customHeight="1" x14ac:dyDescent="0.2">
      <c r="K28" s="33"/>
    </row>
    <row r="29" spans="1:11" ht="24" customHeight="1" x14ac:dyDescent="0.2">
      <c r="K29" s="33"/>
    </row>
    <row r="30" spans="1:11" ht="24" customHeight="1" x14ac:dyDescent="0.2"/>
    <row r="31" spans="1:11" ht="24" customHeight="1" x14ac:dyDescent="0.2"/>
    <row r="32" spans="1:11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D6:H6"/>
  </mergeCells>
  <conditionalFormatting sqref="H8:H17">
    <cfRule type="cellIs" dxfId="0" priority="1" operator="lessThan">
      <formula>0</formula>
    </cfRule>
  </conditionalFormatting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2025-05-08T13:04:23Z</cp:lastPrinted>
  <dcterms:created xsi:type="dcterms:W3CDTF">1997-02-26T13:46:56Z</dcterms:created>
  <dcterms:modified xsi:type="dcterms:W3CDTF">2025-11-07T11:01:22Z</dcterms:modified>
</cp:coreProperties>
</file>